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56595" windowHeight="14370"/>
  </bookViews>
  <sheets>
    <sheet name="SelfCert" sheetId="1" r:id="rId1"/>
  </sheets>
  <calcPr calcId="145621"/>
</workbook>
</file>

<file path=xl/calcChain.xml><?xml version="1.0" encoding="utf-8"?>
<calcChain xmlns="http://schemas.openxmlformats.org/spreadsheetml/2006/main">
  <c r="H54" i="1" l="1"/>
  <c r="H30" i="1"/>
  <c r="H35" i="1" s="1"/>
  <c r="H39" i="1" s="1"/>
  <c r="H47" i="1" s="1"/>
  <c r="G30" i="1"/>
  <c r="G35" i="1" s="1"/>
  <c r="H28" i="1"/>
  <c r="G28" i="1"/>
  <c r="F28" i="1"/>
  <c r="F30" i="1" s="1"/>
  <c r="F35" i="1" s="1"/>
  <c r="F39" i="1" s="1"/>
  <c r="F47" i="1" s="1"/>
  <c r="H19" i="1"/>
  <c r="H23" i="1" s="1"/>
  <c r="H33" i="1" s="1"/>
  <c r="G19" i="1"/>
  <c r="G23" i="1" s="1"/>
  <c r="G33" i="1" s="1"/>
  <c r="F15" i="1"/>
  <c r="F19" i="1" s="1"/>
  <c r="F23" i="1" s="1"/>
  <c r="F33" i="1" s="1"/>
  <c r="F10" i="1"/>
  <c r="G49" i="1" s="1"/>
  <c r="F51" i="1" l="1"/>
  <c r="G39" i="1"/>
  <c r="G47" i="1" s="1"/>
  <c r="G51" i="1" s="1"/>
  <c r="F49" i="1"/>
  <c r="H49" i="1"/>
  <c r="H51" i="1" s="1"/>
</calcChain>
</file>

<file path=xl/sharedStrings.xml><?xml version="1.0" encoding="utf-8"?>
<sst xmlns="http://schemas.openxmlformats.org/spreadsheetml/2006/main" count="24" uniqueCount="19">
  <si>
    <t>All values are in Acre-Feet</t>
  </si>
  <si>
    <t>Annual Total Water Demand</t>
  </si>
  <si>
    <t>average</t>
  </si>
  <si>
    <t>Usable Storage vs. Average Annual Demand</t>
  </si>
  <si>
    <t>Carmel River</t>
  </si>
  <si>
    <t>Reservoir</t>
  </si>
  <si>
    <t>Carmel Valley Alluvial Aquifer</t>
  </si>
  <si>
    <t>Total</t>
  </si>
  <si>
    <t>Non CalAm Production</t>
  </si>
  <si>
    <t>Remaining Storage</t>
  </si>
  <si>
    <t>Seaside Groundwater Basin</t>
  </si>
  <si>
    <t>Seasied Adjudicated Basin</t>
  </si>
  <si>
    <t>Total Usable Storage</t>
  </si>
  <si>
    <t>Sand City Desal</t>
  </si>
  <si>
    <t>Comparison of Demand to Supply</t>
  </si>
  <si>
    <t>Total Usable Storage Remaining</t>
  </si>
  <si>
    <t>Average Annual CalAm Demand</t>
  </si>
  <si>
    <t>Difference Between Storage and Demand</t>
  </si>
  <si>
    <t>Water Supply Reliability Certification for California American Water (Monterey)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</si>
</sst>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/>
    </xf>
    <xf numFmtId="0" fontId="1" fillId="0" borderId="0" xfId="0" applyFont="1"/>
    <xf numFmtId="3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54"/>
  <sheetViews>
    <sheetView tabSelected="1" workbookViewId="0">
      <selection activeCell="N17" sqref="N17"/>
    </sheetView>
  </sheetViews>
  <sheetFormatPr defaultRowHeight="15" x14ac:dyDescent="0.25"/>
  <cols>
    <col min="3" max="3" width="17" customWidth="1"/>
    <col min="4" max="4" width="15.140625" customWidth="1"/>
    <col min="5" max="5" width="14" customWidth="1"/>
    <col min="6" max="7" width="16.28515625" customWidth="1"/>
    <col min="8" max="8" width="16.85546875" customWidth="1"/>
    <col min="9" max="9" width="18.140625" customWidth="1"/>
    <col min="12" max="12" width="11.42578125" customWidth="1"/>
    <col min="13" max="13" width="11.5703125" customWidth="1"/>
    <col min="14" max="14" width="11" customWidth="1"/>
  </cols>
  <sheetData>
    <row r="4" spans="2:10" ht="15" customHeight="1" x14ac:dyDescent="0.3">
      <c r="B4" s="26" t="s">
        <v>18</v>
      </c>
      <c r="C4" s="26"/>
      <c r="D4" s="26"/>
      <c r="E4" s="26"/>
      <c r="F4" s="26"/>
      <c r="G4" s="26"/>
      <c r="H4" s="26"/>
      <c r="I4" s="26"/>
      <c r="J4" s="26"/>
    </row>
    <row r="5" spans="2:10" x14ac:dyDescent="0.25">
      <c r="B5" s="27" t="s">
        <v>0</v>
      </c>
      <c r="C5" s="27"/>
      <c r="D5" s="27"/>
      <c r="E5" s="27"/>
      <c r="F5" s="27"/>
      <c r="G5" s="27"/>
      <c r="H5" s="27"/>
      <c r="I5" s="27"/>
      <c r="J5" s="27"/>
    </row>
    <row r="6" spans="2:10" x14ac:dyDescent="0.25">
      <c r="B6" s="1"/>
      <c r="C6" s="1"/>
      <c r="D6" s="1"/>
      <c r="E6" s="1"/>
      <c r="F6" s="1"/>
      <c r="G6" s="1"/>
      <c r="H6" s="1"/>
      <c r="I6" s="1"/>
      <c r="J6" s="1"/>
    </row>
    <row r="7" spans="2:10" x14ac:dyDescent="0.25">
      <c r="B7" s="1"/>
      <c r="C7" s="1"/>
      <c r="D7" s="1"/>
      <c r="E7" s="1"/>
      <c r="F7" s="25" t="s">
        <v>1</v>
      </c>
      <c r="G7" s="1"/>
      <c r="H7" s="1"/>
      <c r="I7" s="1"/>
      <c r="J7" s="1"/>
    </row>
    <row r="8" spans="2:10" x14ac:dyDescent="0.25">
      <c r="B8" s="1"/>
      <c r="C8" s="1"/>
      <c r="D8" s="1"/>
      <c r="E8" s="1">
        <v>2013</v>
      </c>
      <c r="F8" s="2">
        <v>11355.766477517975</v>
      </c>
      <c r="G8" s="1"/>
      <c r="H8" s="1"/>
      <c r="I8" s="1"/>
      <c r="J8" s="1"/>
    </row>
    <row r="9" spans="2:10" x14ac:dyDescent="0.25">
      <c r="E9" s="3">
        <v>2014</v>
      </c>
      <c r="F9" s="4">
        <v>10249.687419090944</v>
      </c>
    </row>
    <row r="10" spans="2:10" x14ac:dyDescent="0.25">
      <c r="E10" s="3" t="s">
        <v>2</v>
      </c>
      <c r="F10" s="4">
        <f>AVERAGE(F8:F9)</f>
        <v>10802.726948304458</v>
      </c>
    </row>
    <row r="12" spans="2:10" ht="18.75" x14ac:dyDescent="0.25">
      <c r="G12" s="5" t="s">
        <v>3</v>
      </c>
    </row>
    <row r="14" spans="2:10" ht="15.75" x14ac:dyDescent="0.25">
      <c r="E14" s="6" t="s">
        <v>4</v>
      </c>
      <c r="F14" s="7">
        <v>2013</v>
      </c>
      <c r="G14" s="7">
        <v>2014</v>
      </c>
      <c r="H14" s="7">
        <v>2015</v>
      </c>
    </row>
    <row r="15" spans="2:10" x14ac:dyDescent="0.25">
      <c r="E15" s="8" t="s">
        <v>5</v>
      </c>
      <c r="F15" s="9">
        <f>1568+66</f>
        <v>1634</v>
      </c>
      <c r="G15" s="10">
        <v>1616</v>
      </c>
      <c r="H15" s="10">
        <v>1669</v>
      </c>
    </row>
    <row r="16" spans="2:10" x14ac:dyDescent="0.25">
      <c r="E16" s="11"/>
      <c r="F16" s="12"/>
      <c r="G16" s="12"/>
      <c r="H16" s="12"/>
    </row>
    <row r="17" spans="5:8" x14ac:dyDescent="0.25">
      <c r="E17" s="8" t="s">
        <v>6</v>
      </c>
      <c r="F17" s="9">
        <v>25580</v>
      </c>
      <c r="G17" s="10">
        <v>24090</v>
      </c>
      <c r="H17" s="10">
        <v>23460</v>
      </c>
    </row>
    <row r="18" spans="5:8" ht="15.75" thickBot="1" x14ac:dyDescent="0.3">
      <c r="F18" s="13"/>
      <c r="G18" s="14"/>
      <c r="H18" s="14"/>
    </row>
    <row r="19" spans="5:8" ht="15.75" thickTop="1" x14ac:dyDescent="0.25">
      <c r="E19" s="8" t="s">
        <v>7</v>
      </c>
      <c r="F19" s="10">
        <f>F15+F17</f>
        <v>27214</v>
      </c>
      <c r="G19" s="10">
        <f t="shared" ref="G19:H19" si="0">G15+G17</f>
        <v>25706</v>
      </c>
      <c r="H19" s="10">
        <f t="shared" si="0"/>
        <v>25129</v>
      </c>
    </row>
    <row r="21" spans="5:8" ht="15.75" thickBot="1" x14ac:dyDescent="0.3">
      <c r="E21" s="8" t="s">
        <v>8</v>
      </c>
      <c r="F21" s="15">
        <v>2411</v>
      </c>
      <c r="G21" s="15">
        <v>2454</v>
      </c>
      <c r="H21" s="15">
        <v>2172</v>
      </c>
    </row>
    <row r="22" spans="5:8" ht="16.5" thickTop="1" thickBot="1" x14ac:dyDescent="0.3"/>
    <row r="23" spans="5:8" ht="15.75" thickBot="1" x14ac:dyDescent="0.3">
      <c r="E23" s="8" t="s">
        <v>9</v>
      </c>
      <c r="F23" s="16">
        <f>F19-F21</f>
        <v>24803</v>
      </c>
      <c r="G23" s="17">
        <f t="shared" ref="G23:H23" si="1">G19-G21</f>
        <v>23252</v>
      </c>
      <c r="H23" s="18">
        <f t="shared" si="1"/>
        <v>22957</v>
      </c>
    </row>
    <row r="24" spans="5:8" x14ac:dyDescent="0.25">
      <c r="E24" s="8"/>
      <c r="F24" s="19"/>
      <c r="G24" s="19"/>
      <c r="H24" s="19"/>
    </row>
    <row r="25" spans="5:8" ht="15.75" x14ac:dyDescent="0.25">
      <c r="E25" s="6" t="s">
        <v>10</v>
      </c>
      <c r="F25" s="7">
        <v>2013</v>
      </c>
      <c r="G25" s="7">
        <v>2014</v>
      </c>
      <c r="H25" s="7">
        <v>2015</v>
      </c>
    </row>
    <row r="26" spans="5:8" x14ac:dyDescent="0.25">
      <c r="E26" s="8" t="s">
        <v>11</v>
      </c>
      <c r="F26" s="9">
        <v>2744</v>
      </c>
      <c r="G26" s="9">
        <v>2583</v>
      </c>
      <c r="H26" s="9">
        <v>3435</v>
      </c>
    </row>
    <row r="28" spans="5:8" ht="15.75" thickBot="1" x14ac:dyDescent="0.3">
      <c r="E28" s="8" t="s">
        <v>8</v>
      </c>
      <c r="F28" s="20">
        <f>286+513</f>
        <v>799</v>
      </c>
      <c r="G28" s="20">
        <f>254+537</f>
        <v>791</v>
      </c>
      <c r="H28" s="20">
        <f>522+469</f>
        <v>991</v>
      </c>
    </row>
    <row r="29" spans="5:8" ht="16.5" thickTop="1" thickBot="1" x14ac:dyDescent="0.3"/>
    <row r="30" spans="5:8" ht="15.75" thickBot="1" x14ac:dyDescent="0.3">
      <c r="E30" s="8" t="s">
        <v>9</v>
      </c>
      <c r="F30" s="16">
        <f>F26-F28</f>
        <v>1945</v>
      </c>
      <c r="G30" s="17">
        <f t="shared" ref="G30:H30" si="2">G26-G28</f>
        <v>1792</v>
      </c>
      <c r="H30" s="18">
        <f t="shared" si="2"/>
        <v>2444</v>
      </c>
    </row>
    <row r="32" spans="5:8" ht="15.75" x14ac:dyDescent="0.25">
      <c r="E32" s="6" t="s">
        <v>12</v>
      </c>
    </row>
    <row r="33" spans="5:8" x14ac:dyDescent="0.25">
      <c r="E33" s="8" t="s">
        <v>4</v>
      </c>
      <c r="F33" s="10">
        <f>F23</f>
        <v>24803</v>
      </c>
      <c r="G33" s="10">
        <f>G23</f>
        <v>23252</v>
      </c>
      <c r="H33" s="10">
        <f>H23</f>
        <v>22957</v>
      </c>
    </row>
    <row r="34" spans="5:8" x14ac:dyDescent="0.25">
      <c r="E34" s="8"/>
      <c r="F34" s="3"/>
      <c r="G34" s="3"/>
      <c r="H34" s="3"/>
    </row>
    <row r="35" spans="5:8" x14ac:dyDescent="0.25">
      <c r="E35" s="8" t="s">
        <v>10</v>
      </c>
      <c r="F35" s="10">
        <f>F30</f>
        <v>1945</v>
      </c>
      <c r="G35" s="10">
        <f>G30</f>
        <v>1792</v>
      </c>
      <c r="H35" s="10">
        <f>H30</f>
        <v>2444</v>
      </c>
    </row>
    <row r="36" spans="5:8" x14ac:dyDescent="0.25">
      <c r="E36" s="8"/>
      <c r="F36" s="3"/>
      <c r="G36" s="3"/>
      <c r="H36" s="3"/>
    </row>
    <row r="37" spans="5:8" ht="15.75" thickBot="1" x14ac:dyDescent="0.3">
      <c r="E37" s="8" t="s">
        <v>13</v>
      </c>
      <c r="F37" s="14">
        <v>300</v>
      </c>
      <c r="G37" s="14">
        <v>300</v>
      </c>
      <c r="H37" s="14">
        <v>300</v>
      </c>
    </row>
    <row r="38" spans="5:8" ht="16.5" thickTop="1" thickBot="1" x14ac:dyDescent="0.3"/>
    <row r="39" spans="5:8" ht="16.5" thickBot="1" x14ac:dyDescent="0.3">
      <c r="E39" s="8" t="s">
        <v>12</v>
      </c>
      <c r="F39" s="21">
        <f>F37+F35+F33</f>
        <v>27048</v>
      </c>
      <c r="G39" s="21">
        <f t="shared" ref="G39:H39" si="3">G37+G35+G33</f>
        <v>25344</v>
      </c>
      <c r="H39" s="21">
        <f t="shared" si="3"/>
        <v>25701</v>
      </c>
    </row>
    <row r="43" spans="5:8" ht="18.75" x14ac:dyDescent="0.25">
      <c r="G43" s="5" t="s">
        <v>14</v>
      </c>
    </row>
    <row r="45" spans="5:8" ht="15.75" x14ac:dyDescent="0.25">
      <c r="F45" s="7">
        <v>2013</v>
      </c>
      <c r="G45" s="7">
        <v>2014</v>
      </c>
      <c r="H45" s="7">
        <v>2015</v>
      </c>
    </row>
    <row r="47" spans="5:8" x14ac:dyDescent="0.25">
      <c r="E47" s="8" t="s">
        <v>15</v>
      </c>
      <c r="F47" s="9">
        <f>F39</f>
        <v>27048</v>
      </c>
      <c r="G47" s="9">
        <f>G39</f>
        <v>25344</v>
      </c>
      <c r="H47" s="9">
        <f>H39</f>
        <v>25701</v>
      </c>
    </row>
    <row r="48" spans="5:8" x14ac:dyDescent="0.25">
      <c r="E48" s="11"/>
    </row>
    <row r="49" spans="5:8" ht="15.75" thickBot="1" x14ac:dyDescent="0.3">
      <c r="E49" s="8" t="s">
        <v>16</v>
      </c>
      <c r="F49" s="15">
        <f>F10</f>
        <v>10802.726948304458</v>
      </c>
      <c r="G49" s="15">
        <f>F10</f>
        <v>10802.726948304458</v>
      </c>
      <c r="H49" s="15">
        <f>F10</f>
        <v>10802.726948304458</v>
      </c>
    </row>
    <row r="50" spans="5:8" ht="16.5" thickTop="1" thickBot="1" x14ac:dyDescent="0.3"/>
    <row r="51" spans="5:8" ht="15.75" thickBot="1" x14ac:dyDescent="0.3">
      <c r="E51" s="8" t="s">
        <v>17</v>
      </c>
      <c r="F51" s="22">
        <f>F47-F49</f>
        <v>16245.273051695542</v>
      </c>
      <c r="G51" s="23">
        <f t="shared" ref="G51:H51" si="4">G47-G49</f>
        <v>14541.273051695542</v>
      </c>
      <c r="H51" s="24">
        <f t="shared" si="4"/>
        <v>14898.273051695542</v>
      </c>
    </row>
    <row r="54" spans="5:8" x14ac:dyDescent="0.25">
      <c r="H54" s="12">
        <f>H49-H47</f>
        <v>-14898.273051695542</v>
      </c>
    </row>
  </sheetData>
  <mergeCells count="2">
    <mergeCell ref="B4:J4"/>
    <mergeCell ref="B5:J5"/>
  </mergeCells>
  <pageMargins left="0.25" right="0.25" top="0.75" bottom="0.75" header="0.3" footer="0.3"/>
  <pageSetup paperSize="17" scale="92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SelfCert</vt:lpstr>
    </vt:vector>
  </TitlesOfParts>
  <Company>American Water Works,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glasspm</dc:creator>
  <cp:lastModifiedBy>glasspm</cp:lastModifiedBy>
  <dcterms:created xsi:type="dcterms:W3CDTF">2016-06-16T21:30:14Z</dcterms:created>
  <dcterms:modified xsi:type="dcterms:W3CDTF">2016-06-16T23:26:46Z</dcterms:modified>
</cp:coreProperties>
</file>